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Bingara Fitness Centre\Option 3\"/>
    </mc:Choice>
  </mc:AlternateContent>
  <bookViews>
    <workbookView xWindow="0" yWindow="0" windowWidth="28800" windowHeight="12300" firstSheet="2" activeTab="2"/>
  </bookViews>
  <sheets>
    <sheet name="Warialda Memorial Pool" sheetId="1" r:id="rId1"/>
    <sheet name="Warialda Rec Ground Function Ce" sheetId="2" r:id="rId2"/>
    <sheet name="Bingara Sporting Club Change Ro" sheetId="4" r:id="rId3"/>
  </sheets>
  <calcPr calcId="162913" refMode="R1C1"/>
</workbook>
</file>

<file path=xl/calcChain.xml><?xml version="1.0" encoding="utf-8"?>
<calcChain xmlns="http://schemas.openxmlformats.org/spreadsheetml/2006/main">
  <c r="E24" i="1" l="1"/>
  <c r="F24" i="1" s="1"/>
  <c r="F23" i="1"/>
  <c r="H23" i="1" s="1"/>
  <c r="F23" i="4"/>
  <c r="H23" i="4" s="1"/>
  <c r="F22" i="4"/>
  <c r="H22" i="4" s="1"/>
  <c r="F21" i="4"/>
  <c r="H21" i="4" s="1"/>
  <c r="F20" i="4"/>
  <c r="H20" i="4" s="1"/>
  <c r="F19" i="4"/>
  <c r="H19" i="4" s="1"/>
  <c r="F18" i="4"/>
  <c r="H18" i="4" s="1"/>
  <c r="H24" i="4" l="1"/>
  <c r="H25" i="4" s="1"/>
  <c r="E15" i="1"/>
  <c r="E22" i="1"/>
  <c r="E20" i="1"/>
  <c r="E19" i="1"/>
  <c r="E18" i="1"/>
  <c r="E11" i="2"/>
  <c r="E17" i="1"/>
  <c r="E16" i="1"/>
  <c r="E14" i="1"/>
  <c r="E13" i="1"/>
  <c r="E8" i="1"/>
  <c r="E12" i="1"/>
  <c r="E11" i="1"/>
  <c r="E10" i="1"/>
  <c r="E9" i="1"/>
  <c r="E7" i="1"/>
  <c r="E6" i="1"/>
  <c r="E5" i="1"/>
  <c r="E4" i="1"/>
  <c r="F4" i="1" s="1"/>
  <c r="H4" i="1" s="1"/>
  <c r="F3" i="1"/>
  <c r="H3" i="1" s="1"/>
  <c r="E2" i="1"/>
  <c r="F2" i="1" s="1"/>
  <c r="H2" i="1" s="1"/>
  <c r="F5" i="1"/>
  <c r="H5" i="1" s="1"/>
  <c r="E22" i="2"/>
  <c r="E21" i="2"/>
  <c r="E20" i="2"/>
  <c r="E13" i="2"/>
  <c r="E12" i="2"/>
  <c r="E10" i="2"/>
  <c r="E9" i="2"/>
  <c r="E8" i="2"/>
  <c r="E7" i="2"/>
  <c r="E6" i="2"/>
  <c r="E5" i="2"/>
  <c r="E4" i="2"/>
  <c r="E2" i="2"/>
  <c r="F2" i="2" s="1"/>
  <c r="H2" i="2" s="1"/>
  <c r="F3" i="2"/>
  <c r="H3" i="2" s="1"/>
  <c r="H26" i="4" l="1"/>
  <c r="F22" i="2"/>
  <c r="H22" i="2" s="1"/>
  <c r="F21" i="2"/>
  <c r="H21" i="2" s="1"/>
  <c r="F20" i="2"/>
  <c r="H20" i="2" s="1"/>
  <c r="F19" i="2"/>
  <c r="H19" i="2" s="1"/>
  <c r="F18" i="2"/>
  <c r="H18" i="2" s="1"/>
  <c r="F17" i="2"/>
  <c r="H17" i="2" s="1"/>
  <c r="F16" i="2"/>
  <c r="H16" i="2" s="1"/>
  <c r="F15" i="2"/>
  <c r="H15" i="2" s="1"/>
  <c r="F14" i="2"/>
  <c r="H14" i="2" s="1"/>
  <c r="F13" i="2"/>
  <c r="H13" i="2" s="1"/>
  <c r="F12" i="2"/>
  <c r="H12" i="2" s="1"/>
  <c r="F11" i="2"/>
  <c r="H11" i="2" s="1"/>
  <c r="H10" i="2"/>
  <c r="F9" i="2"/>
  <c r="H9" i="2" s="1"/>
  <c r="F8" i="2"/>
  <c r="F7" i="2"/>
  <c r="H7" i="2" s="1"/>
  <c r="F6" i="2"/>
  <c r="F5" i="2"/>
  <c r="H5" i="2" s="1"/>
  <c r="F4" i="2"/>
  <c r="H4" i="2" s="1"/>
  <c r="F6" i="1"/>
  <c r="H6" i="1" s="1"/>
  <c r="F7" i="1"/>
  <c r="H7" i="1" s="1"/>
  <c r="F8" i="1"/>
  <c r="H8" i="1" s="1"/>
  <c r="F9" i="1"/>
  <c r="H9" i="1" s="1"/>
  <c r="F10" i="1"/>
  <c r="H10" i="1" s="1"/>
  <c r="F11" i="1"/>
  <c r="H11" i="1" s="1"/>
  <c r="F12" i="1"/>
  <c r="H12" i="1" s="1"/>
  <c r="F13" i="1"/>
  <c r="H13" i="1" s="1"/>
  <c r="F14" i="1"/>
  <c r="H14" i="1" s="1"/>
  <c r="F15" i="1"/>
  <c r="H15" i="1" s="1"/>
  <c r="F16" i="1"/>
  <c r="H16" i="1" s="1"/>
  <c r="F17" i="1"/>
  <c r="H17" i="1" s="1"/>
  <c r="F18" i="1"/>
  <c r="H18" i="1" s="1"/>
  <c r="F19" i="1"/>
  <c r="H19" i="1" s="1"/>
  <c r="F20" i="1"/>
  <c r="H20" i="1" s="1"/>
  <c r="F21" i="1"/>
  <c r="H21" i="1" s="1"/>
  <c r="F22" i="1"/>
  <c r="H22" i="1" s="1"/>
  <c r="H24" i="1"/>
  <c r="H25" i="1" l="1"/>
  <c r="H26" i="1" s="1"/>
  <c r="H27" i="1" s="1"/>
  <c r="H23" i="2"/>
  <c r="H24" i="2" s="1"/>
  <c r="H25" i="2" l="1"/>
</calcChain>
</file>

<file path=xl/sharedStrings.xml><?xml version="1.0" encoding="utf-8"?>
<sst xmlns="http://schemas.openxmlformats.org/spreadsheetml/2006/main" count="196" uniqueCount="115">
  <si>
    <t>Item</t>
  </si>
  <si>
    <t>Supplier</t>
  </si>
  <si>
    <t>Unit</t>
  </si>
  <si>
    <t>Qty</t>
  </si>
  <si>
    <t>Comments</t>
  </si>
  <si>
    <t>Concrete</t>
  </si>
  <si>
    <t>Mesh</t>
  </si>
  <si>
    <t>Windows</t>
  </si>
  <si>
    <t>Shed</t>
  </si>
  <si>
    <t>Inverell Aggregate</t>
  </si>
  <si>
    <t>m3</t>
  </si>
  <si>
    <t>kit</t>
  </si>
  <si>
    <t>sheet</t>
  </si>
  <si>
    <t xml:space="preserve">Total </t>
  </si>
  <si>
    <t>Total including</t>
  </si>
  <si>
    <t>Unit Value exc</t>
  </si>
  <si>
    <t>On cost</t>
  </si>
  <si>
    <t>Plumbing Materials</t>
  </si>
  <si>
    <t>Reece Plumbing</t>
  </si>
  <si>
    <t>Vinyl</t>
  </si>
  <si>
    <t>Carpet Court</t>
  </si>
  <si>
    <t>4 windows 1 Door</t>
  </si>
  <si>
    <t>Cool Room</t>
  </si>
  <si>
    <t>Ben Green</t>
  </si>
  <si>
    <t>Supply and Install</t>
  </si>
  <si>
    <t>McGregor Gourlay</t>
  </si>
  <si>
    <t>Trench Mesh</t>
  </si>
  <si>
    <t>Labour</t>
  </si>
  <si>
    <t>120m</t>
  </si>
  <si>
    <t xml:space="preserve">Bar Chairs </t>
  </si>
  <si>
    <t>Shed Lining &amp; Awning</t>
  </si>
  <si>
    <t>Inverell Building Baaagain Centre</t>
  </si>
  <si>
    <t>Travel Inc</t>
  </si>
  <si>
    <t>Electrical</t>
  </si>
  <si>
    <t>WE Warialda Electrical</t>
  </si>
  <si>
    <t>Black Plastic</t>
  </si>
  <si>
    <t>Armidale Titan Shed</t>
  </si>
  <si>
    <t>Aluminium Seats</t>
  </si>
  <si>
    <t>Landmark Furphy</t>
  </si>
  <si>
    <t xml:space="preserve"> Reece</t>
  </si>
  <si>
    <t xml:space="preserve">Vinyl </t>
  </si>
  <si>
    <t>Roofing and walls Panel</t>
  </si>
  <si>
    <t>Site establishment and security</t>
  </si>
  <si>
    <t>Gwydir Shire Council</t>
  </si>
  <si>
    <t>AC &amp; HJ Rose</t>
  </si>
  <si>
    <t>S&amp;M Egan</t>
  </si>
  <si>
    <t>Internal plant</t>
  </si>
  <si>
    <t>week</t>
  </si>
  <si>
    <t>Servery benches</t>
  </si>
  <si>
    <t>High Style Furniture &amp; Kitchens</t>
  </si>
  <si>
    <t>Faircloth &amp; Reynolds</t>
  </si>
  <si>
    <t>Al's signs &amp; lines</t>
  </si>
  <si>
    <t>Signage</t>
  </si>
  <si>
    <t>Estimate</t>
  </si>
  <si>
    <t>Demolition &amp; preparation of building pad</t>
  </si>
  <si>
    <t>Windows &amp; Bi -Fold Door</t>
  </si>
  <si>
    <t>20% Contingency</t>
  </si>
  <si>
    <t>Grand Total</t>
  </si>
  <si>
    <t>Steel for awning</t>
  </si>
  <si>
    <t>Note: Estimate is exclusive of GST but is inclusive of Council oncosts</t>
  </si>
  <si>
    <t>TOTAL</t>
  </si>
  <si>
    <t>Demolition</t>
  </si>
  <si>
    <t>Plumbing fixtures</t>
  </si>
  <si>
    <t>Partitions</t>
  </si>
  <si>
    <t>Plumbing installation</t>
  </si>
  <si>
    <t>Inverell Building Supplies</t>
  </si>
  <si>
    <t>Visualise</t>
  </si>
  <si>
    <t>Inverell Ceramics</t>
  </si>
  <si>
    <t>Demolition &amp; prep</t>
  </si>
  <si>
    <t>Week</t>
  </si>
  <si>
    <t>Sapphire City Glass</t>
  </si>
  <si>
    <t>Bag</t>
  </si>
  <si>
    <t>Roll</t>
  </si>
  <si>
    <t>As per quotation</t>
  </si>
  <si>
    <t>Concrete Blocks</t>
  </si>
  <si>
    <t>Inverell Building Baagain Centre</t>
  </si>
  <si>
    <t>Warialda Electrical</t>
  </si>
  <si>
    <t>Electrical installation</t>
  </si>
  <si>
    <t>Structural steel &amp; reinforcement</t>
  </si>
  <si>
    <t>McGegor Gourley</t>
  </si>
  <si>
    <t>Laying of blocks</t>
  </si>
  <si>
    <t>Doug Higgins Bricklaying</t>
  </si>
  <si>
    <t>Block</t>
  </si>
  <si>
    <t>Toilet &amp; shower partitions</t>
  </si>
  <si>
    <t>Kitchen equipment &amp; exhaust canopy</t>
  </si>
  <si>
    <t>Earthworks and site preparation</t>
  </si>
  <si>
    <t>10 Weeks for 3 Men</t>
  </si>
  <si>
    <t>Change room bench seating</t>
  </si>
  <si>
    <t>Plumbing installation (Labour)</t>
  </si>
  <si>
    <t>Plumbing materials</t>
  </si>
  <si>
    <t>Plumbing internal plant</t>
  </si>
  <si>
    <t>Building Labour</t>
  </si>
  <si>
    <t>Building materials</t>
  </si>
  <si>
    <t>Building internal plant</t>
  </si>
  <si>
    <t>Core filling of concrete blocks</t>
  </si>
  <si>
    <t>Tiles &amp; Accessories</t>
  </si>
  <si>
    <t>Lighting &amp; electrical installation</t>
  </si>
  <si>
    <t>All demolition, isolation of site, signage and barracading</t>
  </si>
  <si>
    <t>Any cutting of existing subfllor drainage or plumbing.  Installation of All new drainage and PC items</t>
  </si>
  <si>
    <t>Any necxessary machinery hire</t>
  </si>
  <si>
    <t>All labour for demolition and construction</t>
  </si>
  <si>
    <t>Pipes, drainage. Water proofing etc</t>
  </si>
  <si>
    <t>Details</t>
  </si>
  <si>
    <t>Other notes</t>
  </si>
  <si>
    <t>Any interruption to power supply or other services, access and or the ability trade must be communicated with the project Manager, the Sporting Club Manager and the Lessee of the Chinese restaurant.</t>
  </si>
  <si>
    <t xml:space="preserve">Large format tiles, floor to ceiling in Shower. Large format floor tiles  in womens W.C., shower room and hallway. </t>
  </si>
  <si>
    <t>Laminate shower partition including an alcove with a bench requires in the shower cubicles.</t>
  </si>
  <si>
    <t>All building material including any timber for walls, sheeting.</t>
  </si>
  <si>
    <t>For front door (Change rooms) and male and female for each entry.</t>
  </si>
  <si>
    <t>Any necessary hire of equipment for deomiltion and or constrcution</t>
  </si>
  <si>
    <t>Lighting for all areas inclusing down lighting over vanities, exhaust fans, electric hand dryers and power points accessible for use near Vanitie</t>
  </si>
  <si>
    <t>Internal fixtures and fittings</t>
  </si>
  <si>
    <t>Showers x 1, Single wall vanity and tapware in womens W.C., toilets x 1</t>
  </si>
  <si>
    <t xml:space="preserve">Mirrors, towel racks for showers, toilet roll holder, soap dish in showers, soap dispenser, paper towel dispenser. </t>
  </si>
  <si>
    <t>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</si>
</sst>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theme="1"/>
      <name val="Calibri"/>
      <family val="2"/>
      <scheme val="minor"/>
    </font>
    <font>
      <sz val="14"/>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46">
    <xf numFmtId="0" fontId="0" fillId="0" borderId="0" xfId="0"/>
    <xf numFmtId="0" fontId="0" fillId="0" borderId="1" xfId="0" applyBorder="1"/>
    <xf numFmtId="0" fontId="2" fillId="0" borderId="1" xfId="0" applyFont="1" applyBorder="1" applyAlignment="1">
      <alignment horizontal="center"/>
    </xf>
    <xf numFmtId="0" fontId="5" fillId="0" borderId="1" xfId="0" applyFont="1" applyBorder="1" applyAlignment="1">
      <alignment horizontal="center"/>
    </xf>
    <xf numFmtId="44" fontId="5" fillId="0" borderId="1" xfId="1" applyFont="1" applyBorder="1" applyAlignment="1">
      <alignment horizontal="center"/>
    </xf>
    <xf numFmtId="44" fontId="2" fillId="0" borderId="1" xfId="1" applyFont="1" applyBorder="1" applyAlignment="1">
      <alignment horizontal="center"/>
    </xf>
    <xf numFmtId="44" fontId="0" fillId="0" borderId="0" xfId="1" applyFont="1"/>
    <xf numFmtId="44" fontId="4" fillId="0" borderId="1" xfId="1" applyFont="1" applyBorder="1"/>
    <xf numFmtId="44" fontId="0" fillId="0" borderId="1" xfId="1" applyFont="1" applyBorder="1"/>
    <xf numFmtId="44" fontId="3" fillId="0" borderId="1" xfId="1" applyFont="1" applyBorder="1"/>
    <xf numFmtId="0" fontId="4" fillId="0" borderId="1" xfId="0" applyFont="1" applyBorder="1"/>
    <xf numFmtId="0" fontId="2" fillId="0" borderId="0" xfId="0" applyFont="1" applyFill="1" applyBorder="1" applyAlignment="1">
      <alignment horizontal="left"/>
    </xf>
    <xf numFmtId="0" fontId="1" fillId="0" borderId="0" xfId="0" applyFont="1"/>
    <xf numFmtId="0" fontId="5" fillId="0" borderId="1" xfId="0" applyFont="1" applyBorder="1" applyAlignment="1">
      <alignment horizontal="center" wrapText="1"/>
    </xf>
    <xf numFmtId="44" fontId="5" fillId="0" borderId="1" xfId="1" applyFont="1" applyBorder="1" applyAlignment="1">
      <alignment horizontal="center" wrapText="1"/>
    </xf>
    <xf numFmtId="0" fontId="0" fillId="0" borderId="0" xfId="0" applyAlignment="1">
      <alignment wrapText="1"/>
    </xf>
    <xf numFmtId="0" fontId="2" fillId="0" borderId="1" xfId="0" applyFont="1" applyBorder="1" applyAlignment="1">
      <alignment horizontal="center" wrapText="1"/>
    </xf>
    <xf numFmtId="44" fontId="2" fillId="0" borderId="1" xfId="1" applyFont="1" applyBorder="1" applyAlignment="1">
      <alignment horizontal="center" wrapText="1"/>
    </xf>
    <xf numFmtId="0" fontId="2" fillId="0" borderId="1" xfId="0" applyFont="1" applyBorder="1" applyAlignment="1">
      <alignment wrapText="1"/>
    </xf>
    <xf numFmtId="44" fontId="2" fillId="0" borderId="1" xfId="1" applyFont="1" applyBorder="1" applyAlignment="1">
      <alignment wrapText="1"/>
    </xf>
    <xf numFmtId="0" fontId="0" fillId="0" borderId="0" xfId="0" applyBorder="1" applyAlignment="1">
      <alignment horizontal="center" wrapText="1"/>
    </xf>
    <xf numFmtId="44" fontId="0" fillId="0" borderId="0" xfId="1" applyFont="1" applyBorder="1" applyAlignment="1">
      <alignment wrapText="1"/>
    </xf>
    <xf numFmtId="0" fontId="0" fillId="0" borderId="0" xfId="0" applyBorder="1" applyAlignment="1">
      <alignment wrapText="1"/>
    </xf>
    <xf numFmtId="44" fontId="3" fillId="0" borderId="1" xfId="1" applyFont="1" applyBorder="1" applyAlignment="1">
      <alignment wrapText="1"/>
    </xf>
    <xf numFmtId="0" fontId="0" fillId="0" borderId="1" xfId="0" applyBorder="1" applyAlignment="1">
      <alignment wrapText="1"/>
    </xf>
    <xf numFmtId="0" fontId="2" fillId="0" borderId="0" xfId="0" applyFont="1" applyFill="1" applyBorder="1" applyAlignment="1">
      <alignment horizontal="left" wrapText="1"/>
    </xf>
    <xf numFmtId="44" fontId="0" fillId="0" borderId="1" xfId="1" applyFont="1" applyBorder="1" applyAlignment="1">
      <alignment wrapText="1"/>
    </xf>
    <xf numFmtId="44" fontId="4" fillId="0" borderId="1" xfId="1" applyFont="1" applyBorder="1" applyAlignment="1">
      <alignment wrapText="1"/>
    </xf>
    <xf numFmtId="0" fontId="4" fillId="0" borderId="1" xfId="0" applyFont="1" applyBorder="1" applyAlignment="1">
      <alignment wrapText="1"/>
    </xf>
    <xf numFmtId="44" fontId="0" fillId="0" borderId="0" xfId="1" applyFont="1" applyAlignment="1">
      <alignment wrapText="1"/>
    </xf>
    <xf numFmtId="0" fontId="6" fillId="0" borderId="1" xfId="0" applyFont="1" applyBorder="1" applyAlignment="1">
      <alignment horizontal="center" wrapText="1"/>
    </xf>
    <xf numFmtId="44" fontId="6" fillId="0" borderId="1" xfId="1" applyFont="1" applyBorder="1" applyAlignment="1">
      <alignment horizontal="center" wrapText="1"/>
    </xf>
    <xf numFmtId="0" fontId="2" fillId="0" borderId="0" xfId="0" applyFont="1" applyAlignment="1">
      <alignment wrapText="1"/>
    </xf>
    <xf numFmtId="0" fontId="2" fillId="0" borderId="0" xfId="0" applyFont="1" applyBorder="1" applyAlignment="1">
      <alignment horizontal="center" wrapText="1"/>
    </xf>
    <xf numFmtId="44" fontId="2" fillId="0" borderId="0" xfId="1" applyFont="1" applyBorder="1" applyAlignment="1">
      <alignment wrapText="1"/>
    </xf>
    <xf numFmtId="44" fontId="2" fillId="0" borderId="0" xfId="1" applyFont="1" applyBorder="1" applyAlignment="1">
      <alignment horizontal="center" wrapText="1"/>
    </xf>
    <xf numFmtId="0" fontId="2" fillId="0" borderId="0" xfId="0" applyFont="1" applyBorder="1" applyAlignment="1">
      <alignment wrapText="1"/>
    </xf>
    <xf numFmtId="44" fontId="6" fillId="0" borderId="1" xfId="1" applyFont="1" applyBorder="1" applyAlignment="1">
      <alignment wrapText="1"/>
    </xf>
    <xf numFmtId="0" fontId="6" fillId="0" borderId="1" xfId="0" applyFont="1" applyBorder="1" applyAlignment="1">
      <alignment wrapText="1"/>
    </xf>
    <xf numFmtId="44" fontId="2" fillId="0" borderId="0" xfId="1" applyFont="1" applyAlignment="1">
      <alignment wrapText="1"/>
    </xf>
    <xf numFmtId="0" fontId="0" fillId="0" borderId="0" xfId="0" applyAlignment="1">
      <alignment horizontal="center" wrapText="1"/>
    </xf>
    <xf numFmtId="0" fontId="2" fillId="0" borderId="0" xfId="0" applyFont="1" applyFill="1" applyBorder="1" applyAlignment="1">
      <alignment horizontal="center" wrapText="1"/>
    </xf>
    <xf numFmtId="0" fontId="6" fillId="0" borderId="1" xfId="0" applyFont="1" applyBorder="1" applyAlignment="1">
      <alignment horizontal="left" wrapText="1"/>
    </xf>
    <xf numFmtId="0" fontId="2" fillId="0" borderId="1" xfId="0" applyFont="1" applyBorder="1" applyAlignment="1">
      <alignment horizontal="left" wrapText="1"/>
    </xf>
    <xf numFmtId="0" fontId="2" fillId="0" borderId="0" xfId="0" applyFont="1" applyBorder="1" applyAlignment="1">
      <alignment horizontal="left" wrapText="1"/>
    </xf>
    <xf numFmtId="0" fontId="2"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G25" sqref="G25"/>
    </sheetView>
  </sheetViews>
  <sheetFormatPr defaultRowHeight="15" x14ac:dyDescent="0.25"/>
  <cols>
    <col min="1" max="1" width="36.28515625" bestFit="1" customWidth="1"/>
    <col min="2" max="2" width="31.5703125" bestFit="1" customWidth="1"/>
    <col min="3" max="3" width="17.42578125" customWidth="1"/>
    <col min="4" max="4" width="19.5703125" style="6" bestFit="1" customWidth="1"/>
    <col min="5" max="5" width="12.7109375" style="6" bestFit="1" customWidth="1"/>
    <col min="6" max="6" width="19.85546875" style="6" bestFit="1" customWidth="1"/>
    <col min="7" max="7" width="10.28515625" customWidth="1"/>
    <col min="8" max="8" width="12.7109375" style="6" bestFit="1" customWidth="1"/>
    <col min="9" max="9" width="43.42578125" customWidth="1"/>
  </cols>
  <sheetData>
    <row r="1" spans="1:9" s="12" customFormat="1" ht="18.75" x14ac:dyDescent="0.3">
      <c r="A1" s="3" t="s">
        <v>0</v>
      </c>
      <c r="B1" s="3" t="s">
        <v>1</v>
      </c>
      <c r="C1" s="3" t="s">
        <v>2</v>
      </c>
      <c r="D1" s="4" t="s">
        <v>15</v>
      </c>
      <c r="E1" s="4" t="s">
        <v>16</v>
      </c>
      <c r="F1" s="4" t="s">
        <v>14</v>
      </c>
      <c r="G1" s="3" t="s">
        <v>3</v>
      </c>
      <c r="H1" s="4" t="s">
        <v>13</v>
      </c>
      <c r="I1" s="3" t="s">
        <v>4</v>
      </c>
    </row>
    <row r="2" spans="1:9" ht="15.75" x14ac:dyDescent="0.25">
      <c r="A2" s="2" t="s">
        <v>61</v>
      </c>
      <c r="B2" s="2" t="s">
        <v>44</v>
      </c>
      <c r="C2" s="2" t="s">
        <v>73</v>
      </c>
      <c r="D2" s="5">
        <v>7272.73</v>
      </c>
      <c r="E2" s="5">
        <f>D2*9%</f>
        <v>654.5456999999999</v>
      </c>
      <c r="F2" s="5">
        <f>D2+E2</f>
        <v>7927.2756999999992</v>
      </c>
      <c r="G2" s="2">
        <v>1</v>
      </c>
      <c r="H2" s="5">
        <f>F2*G2</f>
        <v>7927.2756999999992</v>
      </c>
      <c r="I2" s="2"/>
    </row>
    <row r="3" spans="1:9" ht="15.75" x14ac:dyDescent="0.25">
      <c r="A3" s="2" t="s">
        <v>42</v>
      </c>
      <c r="B3" s="2" t="s">
        <v>43</v>
      </c>
      <c r="C3" s="2" t="s">
        <v>53</v>
      </c>
      <c r="D3" s="5">
        <v>1500</v>
      </c>
      <c r="E3" s="5">
        <v>0</v>
      </c>
      <c r="F3" s="5">
        <f>D3+E3</f>
        <v>1500</v>
      </c>
      <c r="G3" s="2">
        <v>1</v>
      </c>
      <c r="H3" s="5">
        <f>F3*G3</f>
        <v>1500</v>
      </c>
      <c r="I3" s="2"/>
    </row>
    <row r="4" spans="1:9" ht="15.75" x14ac:dyDescent="0.25">
      <c r="A4" s="2" t="s">
        <v>85</v>
      </c>
      <c r="B4" s="2" t="s">
        <v>44</v>
      </c>
      <c r="C4" s="2" t="s">
        <v>53</v>
      </c>
      <c r="D4" s="5">
        <v>5000</v>
      </c>
      <c r="E4" s="5">
        <f t="shared" ref="E4:E17" si="0">D4*9%</f>
        <v>450</v>
      </c>
      <c r="F4" s="5">
        <f>D4+E4</f>
        <v>5450</v>
      </c>
      <c r="G4" s="5">
        <v>1</v>
      </c>
      <c r="H4" s="5">
        <f>F4*G4</f>
        <v>5450</v>
      </c>
      <c r="I4" s="2"/>
    </row>
    <row r="5" spans="1:9" ht="15.75" x14ac:dyDescent="0.25">
      <c r="A5" s="2" t="s">
        <v>5</v>
      </c>
      <c r="B5" s="2" t="s">
        <v>9</v>
      </c>
      <c r="C5" s="2" t="s">
        <v>10</v>
      </c>
      <c r="D5" s="5">
        <v>238</v>
      </c>
      <c r="E5" s="5">
        <f t="shared" si="0"/>
        <v>21.419999999999998</v>
      </c>
      <c r="F5" s="5">
        <f>SUM(D5+E5)</f>
        <v>259.42</v>
      </c>
      <c r="G5" s="2">
        <v>40</v>
      </c>
      <c r="H5" s="5">
        <f>SUM(F5*G5)</f>
        <v>10376.800000000001</v>
      </c>
      <c r="I5" s="2"/>
    </row>
    <row r="6" spans="1:9" ht="15.75" x14ac:dyDescent="0.25">
      <c r="A6" s="2" t="s">
        <v>6</v>
      </c>
      <c r="B6" s="2" t="s">
        <v>25</v>
      </c>
      <c r="C6" s="2" t="s">
        <v>12</v>
      </c>
      <c r="D6" s="5">
        <v>74</v>
      </c>
      <c r="E6" s="5">
        <f t="shared" si="0"/>
        <v>6.66</v>
      </c>
      <c r="F6" s="5">
        <f t="shared" ref="F6:F24" si="1">SUM(D6+E6)</f>
        <v>80.66</v>
      </c>
      <c r="G6" s="2">
        <v>20</v>
      </c>
      <c r="H6" s="5">
        <f t="shared" ref="H6:H24" si="2">SUM(F6*G6)</f>
        <v>1613.1999999999998</v>
      </c>
      <c r="I6" s="2"/>
    </row>
    <row r="7" spans="1:9" ht="15.75" x14ac:dyDescent="0.25">
      <c r="A7" s="2" t="s">
        <v>7</v>
      </c>
      <c r="B7" s="2" t="s">
        <v>70</v>
      </c>
      <c r="C7" s="2" t="s">
        <v>73</v>
      </c>
      <c r="D7" s="5">
        <v>5383.64</v>
      </c>
      <c r="E7" s="5">
        <f t="shared" si="0"/>
        <v>484.52760000000001</v>
      </c>
      <c r="F7" s="5">
        <f t="shared" si="1"/>
        <v>5868.1676000000007</v>
      </c>
      <c r="G7" s="2">
        <v>1</v>
      </c>
      <c r="H7" s="5">
        <f t="shared" si="2"/>
        <v>5868.1676000000007</v>
      </c>
      <c r="I7" s="2"/>
    </row>
    <row r="8" spans="1:9" ht="15.75" x14ac:dyDescent="0.25">
      <c r="A8" s="2" t="s">
        <v>74</v>
      </c>
      <c r="B8" s="2" t="s">
        <v>65</v>
      </c>
      <c r="C8" s="2" t="s">
        <v>53</v>
      </c>
      <c r="D8" s="5">
        <v>53120.45</v>
      </c>
      <c r="E8" s="5">
        <f t="shared" si="0"/>
        <v>4780.8404999999993</v>
      </c>
      <c r="F8" s="5">
        <f t="shared" si="1"/>
        <v>57901.290499999996</v>
      </c>
      <c r="G8" s="2">
        <v>1</v>
      </c>
      <c r="H8" s="5">
        <f t="shared" si="2"/>
        <v>57901.290499999996</v>
      </c>
      <c r="I8" s="2"/>
    </row>
    <row r="9" spans="1:9" ht="15.75" x14ac:dyDescent="0.25">
      <c r="A9" s="2" t="s">
        <v>17</v>
      </c>
      <c r="B9" s="2" t="s">
        <v>39</v>
      </c>
      <c r="C9" s="2" t="s">
        <v>73</v>
      </c>
      <c r="D9" s="5">
        <v>9356.8700000000008</v>
      </c>
      <c r="E9" s="5">
        <f t="shared" si="0"/>
        <v>842.11830000000009</v>
      </c>
      <c r="F9" s="5">
        <f t="shared" si="1"/>
        <v>10198.988300000001</v>
      </c>
      <c r="G9" s="2">
        <v>1</v>
      </c>
      <c r="H9" s="5">
        <f t="shared" si="2"/>
        <v>10198.988300000001</v>
      </c>
      <c r="I9" s="2"/>
    </row>
    <row r="10" spans="1:9" ht="15.75" x14ac:dyDescent="0.25">
      <c r="A10" s="2" t="s">
        <v>40</v>
      </c>
      <c r="B10" s="2" t="s">
        <v>20</v>
      </c>
      <c r="C10" s="2" t="s">
        <v>73</v>
      </c>
      <c r="D10" s="5">
        <v>18145.45</v>
      </c>
      <c r="E10" s="5">
        <f t="shared" si="0"/>
        <v>1633.0905</v>
      </c>
      <c r="F10" s="5">
        <f t="shared" si="1"/>
        <v>19778.540499999999</v>
      </c>
      <c r="G10" s="2">
        <v>1</v>
      </c>
      <c r="H10" s="5">
        <f t="shared" si="2"/>
        <v>19778.540499999999</v>
      </c>
      <c r="I10" s="2"/>
    </row>
    <row r="11" spans="1:9" ht="15.75" x14ac:dyDescent="0.25">
      <c r="A11" s="2" t="s">
        <v>41</v>
      </c>
      <c r="B11" s="2" t="s">
        <v>75</v>
      </c>
      <c r="C11" s="2" t="s">
        <v>73</v>
      </c>
      <c r="D11" s="5">
        <v>49927.05</v>
      </c>
      <c r="E11" s="5">
        <f t="shared" si="0"/>
        <v>4493.4345000000003</v>
      </c>
      <c r="F11" s="5">
        <f t="shared" si="1"/>
        <v>54420.484500000006</v>
      </c>
      <c r="G11" s="2">
        <v>1</v>
      </c>
      <c r="H11" s="5">
        <f t="shared" si="2"/>
        <v>54420.484500000006</v>
      </c>
      <c r="I11" s="2"/>
    </row>
    <row r="12" spans="1:9" ht="15.75" x14ac:dyDescent="0.25">
      <c r="A12" s="2" t="s">
        <v>77</v>
      </c>
      <c r="B12" s="2" t="s">
        <v>76</v>
      </c>
      <c r="C12" s="2" t="s">
        <v>73</v>
      </c>
      <c r="D12" s="5">
        <v>9577.27</v>
      </c>
      <c r="E12" s="5">
        <f t="shared" si="0"/>
        <v>861.95429999999999</v>
      </c>
      <c r="F12" s="5">
        <f t="shared" si="1"/>
        <v>10439.2243</v>
      </c>
      <c r="G12" s="2">
        <v>1</v>
      </c>
      <c r="H12" s="5">
        <f t="shared" si="2"/>
        <v>10439.2243</v>
      </c>
      <c r="I12" s="2"/>
    </row>
    <row r="13" spans="1:9" ht="15.75" x14ac:dyDescent="0.25">
      <c r="A13" s="2" t="s">
        <v>78</v>
      </c>
      <c r="B13" s="2" t="s">
        <v>79</v>
      </c>
      <c r="C13" s="2" t="s">
        <v>53</v>
      </c>
      <c r="D13" s="5">
        <v>6500</v>
      </c>
      <c r="E13" s="5">
        <f t="shared" si="0"/>
        <v>585</v>
      </c>
      <c r="F13" s="5">
        <f t="shared" si="1"/>
        <v>7085</v>
      </c>
      <c r="G13" s="2">
        <v>1</v>
      </c>
      <c r="H13" s="5">
        <f t="shared" si="2"/>
        <v>7085</v>
      </c>
      <c r="I13" s="2"/>
    </row>
    <row r="14" spans="1:9" ht="15.75" x14ac:dyDescent="0.25">
      <c r="A14" s="2" t="s">
        <v>80</v>
      </c>
      <c r="B14" s="2" t="s">
        <v>81</v>
      </c>
      <c r="C14" s="2" t="s">
        <v>82</v>
      </c>
      <c r="D14" s="5">
        <v>3</v>
      </c>
      <c r="E14" s="5">
        <f t="shared" si="0"/>
        <v>0.27</v>
      </c>
      <c r="F14" s="5">
        <f t="shared" si="1"/>
        <v>3.27</v>
      </c>
      <c r="G14" s="2">
        <v>3562</v>
      </c>
      <c r="H14" s="5">
        <f t="shared" si="2"/>
        <v>11647.74</v>
      </c>
      <c r="I14" s="2"/>
    </row>
    <row r="15" spans="1:9" ht="15.75" x14ac:dyDescent="0.25">
      <c r="A15" s="2" t="s">
        <v>64</v>
      </c>
      <c r="B15" s="2" t="s">
        <v>45</v>
      </c>
      <c r="C15" s="2" t="s">
        <v>73</v>
      </c>
      <c r="D15" s="5">
        <v>15000</v>
      </c>
      <c r="E15" s="5">
        <f t="shared" si="0"/>
        <v>1350</v>
      </c>
      <c r="F15" s="5">
        <f t="shared" si="1"/>
        <v>16350</v>
      </c>
      <c r="G15" s="2">
        <v>1</v>
      </c>
      <c r="H15" s="5">
        <f t="shared" si="2"/>
        <v>16350</v>
      </c>
      <c r="I15" s="2"/>
    </row>
    <row r="16" spans="1:9" ht="15.75" x14ac:dyDescent="0.25">
      <c r="A16" s="2" t="s">
        <v>52</v>
      </c>
      <c r="B16" s="2" t="s">
        <v>66</v>
      </c>
      <c r="C16" s="2" t="s">
        <v>53</v>
      </c>
      <c r="D16" s="5">
        <v>1000</v>
      </c>
      <c r="E16" s="5">
        <f t="shared" si="0"/>
        <v>90</v>
      </c>
      <c r="F16" s="5">
        <f t="shared" si="1"/>
        <v>1090</v>
      </c>
      <c r="G16" s="2">
        <v>1</v>
      </c>
      <c r="H16" s="5">
        <f t="shared" si="2"/>
        <v>1090</v>
      </c>
      <c r="I16" s="2"/>
    </row>
    <row r="17" spans="1:9" ht="15.75" x14ac:dyDescent="0.25">
      <c r="A17" s="2" t="s">
        <v>52</v>
      </c>
      <c r="B17" s="2" t="s">
        <v>51</v>
      </c>
      <c r="C17" s="2" t="s">
        <v>53</v>
      </c>
      <c r="D17" s="5">
        <v>750</v>
      </c>
      <c r="E17" s="5">
        <f t="shared" si="0"/>
        <v>67.5</v>
      </c>
      <c r="F17" s="5">
        <f t="shared" si="1"/>
        <v>817.5</v>
      </c>
      <c r="G17" s="2">
        <v>1</v>
      </c>
      <c r="H17" s="5">
        <f t="shared" si="2"/>
        <v>817.5</v>
      </c>
      <c r="I17" s="2"/>
    </row>
    <row r="18" spans="1:9" ht="15.75" x14ac:dyDescent="0.25">
      <c r="A18" s="2" t="s">
        <v>27</v>
      </c>
      <c r="B18" s="2" t="s">
        <v>43</v>
      </c>
      <c r="C18" s="2" t="s">
        <v>69</v>
      </c>
      <c r="D18" s="5">
        <v>3577.7</v>
      </c>
      <c r="E18" s="5">
        <f>D18*48%</f>
        <v>1717.2959999999998</v>
      </c>
      <c r="F18" s="5">
        <f t="shared" si="1"/>
        <v>5294.9959999999992</v>
      </c>
      <c r="G18" s="2">
        <v>10</v>
      </c>
      <c r="H18" s="5">
        <f t="shared" si="2"/>
        <v>52949.959999999992</v>
      </c>
      <c r="I18" s="2" t="s">
        <v>86</v>
      </c>
    </row>
    <row r="19" spans="1:9" ht="15.75" x14ac:dyDescent="0.25">
      <c r="A19" s="2" t="s">
        <v>83</v>
      </c>
      <c r="B19" s="2" t="s">
        <v>49</v>
      </c>
      <c r="C19" s="2" t="s">
        <v>73</v>
      </c>
      <c r="D19" s="5">
        <v>51476.36</v>
      </c>
      <c r="E19" s="5">
        <f>D19*9%</f>
        <v>4632.8724000000002</v>
      </c>
      <c r="F19" s="5">
        <f t="shared" si="1"/>
        <v>56109.232400000001</v>
      </c>
      <c r="G19" s="2">
        <v>1</v>
      </c>
      <c r="H19" s="5">
        <f t="shared" si="2"/>
        <v>56109.232400000001</v>
      </c>
      <c r="I19" s="2"/>
    </row>
    <row r="20" spans="1:9" ht="15.75" x14ac:dyDescent="0.25">
      <c r="A20" s="2" t="s">
        <v>84</v>
      </c>
      <c r="B20" s="2" t="s">
        <v>50</v>
      </c>
      <c r="C20" s="2" t="s">
        <v>73</v>
      </c>
      <c r="D20" s="5">
        <v>14910</v>
      </c>
      <c r="E20" s="5">
        <f>D20*9%</f>
        <v>1341.8999999999999</v>
      </c>
      <c r="F20" s="5">
        <f t="shared" si="1"/>
        <v>16251.9</v>
      </c>
      <c r="G20" s="2">
        <v>1</v>
      </c>
      <c r="H20" s="5">
        <f t="shared" si="2"/>
        <v>16251.9</v>
      </c>
      <c r="I20" s="2"/>
    </row>
    <row r="21" spans="1:9" ht="15.75" x14ac:dyDescent="0.25">
      <c r="A21" s="2" t="s">
        <v>46</v>
      </c>
      <c r="B21" s="2" t="s">
        <v>43</v>
      </c>
      <c r="C21" s="2" t="s">
        <v>47</v>
      </c>
      <c r="D21" s="5">
        <v>325</v>
      </c>
      <c r="E21" s="5">
        <v>0</v>
      </c>
      <c r="F21" s="5">
        <f t="shared" si="1"/>
        <v>325</v>
      </c>
      <c r="G21" s="2">
        <v>10</v>
      </c>
      <c r="H21" s="5">
        <f t="shared" si="2"/>
        <v>3250</v>
      </c>
      <c r="I21" s="2"/>
    </row>
    <row r="22" spans="1:9" ht="15.75" x14ac:dyDescent="0.25">
      <c r="A22" s="2" t="s">
        <v>87</v>
      </c>
      <c r="B22" s="2" t="s">
        <v>38</v>
      </c>
      <c r="C22" s="2" t="s">
        <v>53</v>
      </c>
      <c r="D22" s="5">
        <v>860</v>
      </c>
      <c r="E22" s="5">
        <f>D22*9%</f>
        <v>77.399999999999991</v>
      </c>
      <c r="F22" s="5">
        <f t="shared" si="1"/>
        <v>937.4</v>
      </c>
      <c r="G22" s="2">
        <v>4</v>
      </c>
      <c r="H22" s="5">
        <f t="shared" si="2"/>
        <v>3749.6</v>
      </c>
      <c r="I22" s="2"/>
    </row>
    <row r="23" spans="1:9" ht="15.75" x14ac:dyDescent="0.25">
      <c r="A23" s="2" t="s">
        <v>94</v>
      </c>
      <c r="B23" s="2" t="s">
        <v>43</v>
      </c>
      <c r="C23" s="2" t="s">
        <v>53</v>
      </c>
      <c r="D23" s="5">
        <v>2500</v>
      </c>
      <c r="E23" s="5">
        <v>0</v>
      </c>
      <c r="F23" s="5">
        <f t="shared" si="1"/>
        <v>2500</v>
      </c>
      <c r="G23" s="2">
        <v>1</v>
      </c>
      <c r="H23" s="5">
        <f t="shared" si="2"/>
        <v>2500</v>
      </c>
      <c r="I23" s="2"/>
    </row>
    <row r="24" spans="1:9" ht="15.75" x14ac:dyDescent="0.25">
      <c r="A24" s="2" t="s">
        <v>95</v>
      </c>
      <c r="B24" s="2" t="s">
        <v>67</v>
      </c>
      <c r="C24" s="2" t="s">
        <v>53</v>
      </c>
      <c r="D24" s="5">
        <v>4500</v>
      </c>
      <c r="E24" s="5">
        <f>D24*9%</f>
        <v>405</v>
      </c>
      <c r="F24" s="5">
        <f t="shared" si="1"/>
        <v>4905</v>
      </c>
      <c r="G24" s="2">
        <v>1</v>
      </c>
      <c r="H24" s="5">
        <f t="shared" si="2"/>
        <v>4905</v>
      </c>
      <c r="I24" s="2"/>
    </row>
    <row r="25" spans="1:9" x14ac:dyDescent="0.25">
      <c r="H25" s="9">
        <f>SUM(H3:H24)</f>
        <v>354252.62809999997</v>
      </c>
      <c r="I25" s="1" t="s">
        <v>60</v>
      </c>
    </row>
    <row r="26" spans="1:9" ht="15.75" x14ac:dyDescent="0.25">
      <c r="A26" s="11" t="s">
        <v>59</v>
      </c>
      <c r="H26" s="8">
        <f>H25*0.2</f>
        <v>70850.52562</v>
      </c>
      <c r="I26" s="1" t="s">
        <v>56</v>
      </c>
    </row>
    <row r="27" spans="1:9" x14ac:dyDescent="0.25">
      <c r="H27" s="7">
        <f>SUM(H25:H26)</f>
        <v>425103.15371999994</v>
      </c>
      <c r="I27" s="10" t="s">
        <v>57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16" workbookViewId="0">
      <selection activeCell="F20" sqref="F20"/>
    </sheetView>
  </sheetViews>
  <sheetFormatPr defaultRowHeight="15" x14ac:dyDescent="0.25"/>
  <cols>
    <col min="1" max="1" width="23.42578125" style="40" customWidth="1"/>
    <col min="2" max="2" width="19.5703125" style="15" customWidth="1"/>
    <col min="3" max="3" width="11.85546875" style="15" customWidth="1"/>
    <col min="4" max="4" width="15.140625" style="29" customWidth="1"/>
    <col min="5" max="5" width="11.140625" style="29" customWidth="1"/>
    <col min="6" max="6" width="12.5703125" style="29" customWidth="1"/>
    <col min="7" max="7" width="9.140625" style="40" customWidth="1"/>
    <col min="8" max="8" width="12.7109375" style="29" bestFit="1" customWidth="1"/>
    <col min="9" max="9" width="15.28515625" style="15" customWidth="1"/>
  </cols>
  <sheetData>
    <row r="1" spans="1:9" ht="37.5" x14ac:dyDescent="0.3">
      <c r="A1" s="13" t="s">
        <v>0</v>
      </c>
      <c r="B1" s="13" t="s">
        <v>1</v>
      </c>
      <c r="C1" s="13" t="s">
        <v>2</v>
      </c>
      <c r="D1" s="14" t="s">
        <v>15</v>
      </c>
      <c r="E1" s="14" t="s">
        <v>16</v>
      </c>
      <c r="F1" s="14" t="s">
        <v>14</v>
      </c>
      <c r="G1" s="13" t="s">
        <v>3</v>
      </c>
      <c r="H1" s="14" t="s">
        <v>13</v>
      </c>
      <c r="I1" s="13" t="s">
        <v>4</v>
      </c>
    </row>
    <row r="2" spans="1:9" ht="47.25" x14ac:dyDescent="0.25">
      <c r="A2" s="16" t="s">
        <v>54</v>
      </c>
      <c r="B2" s="16" t="s">
        <v>44</v>
      </c>
      <c r="C2" s="16" t="s">
        <v>53</v>
      </c>
      <c r="D2" s="17">
        <v>10000</v>
      </c>
      <c r="E2" s="17">
        <f>D2*9%</f>
        <v>900</v>
      </c>
      <c r="F2" s="17">
        <f t="shared" ref="F2:F3" si="0">SUM(D2+E2)</f>
        <v>10900</v>
      </c>
      <c r="G2" s="16">
        <v>1</v>
      </c>
      <c r="H2" s="17">
        <f t="shared" ref="H2:H3" si="1">SUM(F2*G2)</f>
        <v>10900</v>
      </c>
      <c r="I2" s="18"/>
    </row>
    <row r="3" spans="1:9" ht="31.5" x14ac:dyDescent="0.25">
      <c r="A3" s="16" t="s">
        <v>42</v>
      </c>
      <c r="B3" s="16" t="s">
        <v>43</v>
      </c>
      <c r="C3" s="16" t="s">
        <v>53</v>
      </c>
      <c r="D3" s="17">
        <v>1000</v>
      </c>
      <c r="E3" s="17"/>
      <c r="F3" s="17">
        <f t="shared" si="0"/>
        <v>1000</v>
      </c>
      <c r="G3" s="16">
        <v>1</v>
      </c>
      <c r="H3" s="17">
        <f t="shared" si="1"/>
        <v>1000</v>
      </c>
      <c r="I3" s="16"/>
    </row>
    <row r="4" spans="1:9" ht="15.75" x14ac:dyDescent="0.25">
      <c r="A4" s="16" t="s">
        <v>5</v>
      </c>
      <c r="B4" s="16" t="s">
        <v>9</v>
      </c>
      <c r="C4" s="16" t="s">
        <v>10</v>
      </c>
      <c r="D4" s="17">
        <v>238</v>
      </c>
      <c r="E4" s="17">
        <f>D4*9%</f>
        <v>21.419999999999998</v>
      </c>
      <c r="F4" s="17">
        <f>SUM(D4+E4)</f>
        <v>259.42</v>
      </c>
      <c r="G4" s="16">
        <v>35</v>
      </c>
      <c r="H4" s="17">
        <f>SUM(F4*G4)</f>
        <v>9079.7000000000007</v>
      </c>
      <c r="I4" s="16" t="s">
        <v>32</v>
      </c>
    </row>
    <row r="5" spans="1:9" ht="15.75" x14ac:dyDescent="0.25">
      <c r="A5" s="16" t="s">
        <v>6</v>
      </c>
      <c r="B5" s="16" t="s">
        <v>25</v>
      </c>
      <c r="C5" s="16" t="s">
        <v>12</v>
      </c>
      <c r="D5" s="17">
        <v>74</v>
      </c>
      <c r="E5" s="17">
        <f>D5*9%</f>
        <v>6.66</v>
      </c>
      <c r="F5" s="17">
        <f t="shared" ref="F5:F22" si="2">SUM(D5+E5)</f>
        <v>80.66</v>
      </c>
      <c r="G5" s="16">
        <v>20</v>
      </c>
      <c r="H5" s="17">
        <f t="shared" ref="H5:H22" si="3">SUM(F5*G5)</f>
        <v>1613.1999999999998</v>
      </c>
      <c r="I5" s="16"/>
    </row>
    <row r="6" spans="1:9" ht="31.5" x14ac:dyDescent="0.25">
      <c r="A6" s="16" t="s">
        <v>55</v>
      </c>
      <c r="B6" s="16" t="s">
        <v>70</v>
      </c>
      <c r="C6" s="16" t="s">
        <v>73</v>
      </c>
      <c r="D6" s="17">
        <v>6347.64</v>
      </c>
      <c r="E6" s="17">
        <f>D6*9%</f>
        <v>571.2876</v>
      </c>
      <c r="F6" s="17">
        <f t="shared" si="2"/>
        <v>6918.9276</v>
      </c>
      <c r="G6" s="16">
        <v>1</v>
      </c>
      <c r="H6" s="17">
        <v>6982.4</v>
      </c>
      <c r="I6" s="16" t="s">
        <v>21</v>
      </c>
    </row>
    <row r="7" spans="1:9" ht="31.5" x14ac:dyDescent="0.25">
      <c r="A7" s="16" t="s">
        <v>8</v>
      </c>
      <c r="B7" s="16" t="s">
        <v>36</v>
      </c>
      <c r="C7" s="16" t="s">
        <v>11</v>
      </c>
      <c r="D7" s="17">
        <v>16182</v>
      </c>
      <c r="E7" s="17">
        <f>D7*9%</f>
        <v>1456.3799999999999</v>
      </c>
      <c r="F7" s="17">
        <f t="shared" si="2"/>
        <v>17638.38</v>
      </c>
      <c r="G7" s="16">
        <v>1</v>
      </c>
      <c r="H7" s="17">
        <f t="shared" si="3"/>
        <v>17638.38</v>
      </c>
      <c r="I7" s="16"/>
    </row>
    <row r="8" spans="1:9" ht="31.5" x14ac:dyDescent="0.25">
      <c r="A8" s="16" t="s">
        <v>17</v>
      </c>
      <c r="B8" s="16" t="s">
        <v>18</v>
      </c>
      <c r="C8" s="16" t="s">
        <v>73</v>
      </c>
      <c r="D8" s="17">
        <v>17464.34</v>
      </c>
      <c r="E8" s="17">
        <f t="shared" ref="E8:E13" si="4">D8*9%</f>
        <v>1571.7906</v>
      </c>
      <c r="F8" s="17">
        <f t="shared" si="2"/>
        <v>19036.1306</v>
      </c>
      <c r="G8" s="16">
        <v>1</v>
      </c>
      <c r="H8" s="17">
        <v>19210.78</v>
      </c>
      <c r="I8" s="16"/>
    </row>
    <row r="9" spans="1:9" ht="31.5" x14ac:dyDescent="0.25">
      <c r="A9" s="16" t="s">
        <v>19</v>
      </c>
      <c r="B9" s="16" t="s">
        <v>20</v>
      </c>
      <c r="C9" s="16" t="s">
        <v>73</v>
      </c>
      <c r="D9" s="17">
        <v>10088</v>
      </c>
      <c r="E9" s="17">
        <f t="shared" si="4"/>
        <v>907.92</v>
      </c>
      <c r="F9" s="17">
        <f t="shared" si="2"/>
        <v>10995.92</v>
      </c>
      <c r="G9" s="16">
        <v>1</v>
      </c>
      <c r="H9" s="17">
        <f t="shared" si="3"/>
        <v>10995.92</v>
      </c>
      <c r="I9" s="16"/>
    </row>
    <row r="10" spans="1:9" ht="31.5" x14ac:dyDescent="0.25">
      <c r="A10" s="16" t="s">
        <v>22</v>
      </c>
      <c r="B10" s="16" t="s">
        <v>23</v>
      </c>
      <c r="C10" s="16" t="s">
        <v>73</v>
      </c>
      <c r="D10" s="17">
        <v>13300</v>
      </c>
      <c r="E10" s="17">
        <f t="shared" si="4"/>
        <v>1197</v>
      </c>
      <c r="F10" s="17">
        <v>14630</v>
      </c>
      <c r="G10" s="16">
        <v>1</v>
      </c>
      <c r="H10" s="17">
        <f t="shared" si="3"/>
        <v>14630</v>
      </c>
      <c r="I10" s="16" t="s">
        <v>24</v>
      </c>
    </row>
    <row r="11" spans="1:9" ht="31.5" x14ac:dyDescent="0.25">
      <c r="A11" s="16" t="s">
        <v>27</v>
      </c>
      <c r="B11" s="16" t="s">
        <v>43</v>
      </c>
      <c r="C11" s="16" t="s">
        <v>69</v>
      </c>
      <c r="D11" s="17">
        <v>3577.7</v>
      </c>
      <c r="E11" s="17">
        <f>D11*48%</f>
        <v>1717.2959999999998</v>
      </c>
      <c r="F11" s="17">
        <f t="shared" si="2"/>
        <v>5294.9959999999992</v>
      </c>
      <c r="G11" s="16">
        <v>10</v>
      </c>
      <c r="H11" s="17">
        <f t="shared" si="3"/>
        <v>52949.959999999992</v>
      </c>
      <c r="I11" s="16" t="s">
        <v>86</v>
      </c>
    </row>
    <row r="12" spans="1:9" ht="15.75" x14ac:dyDescent="0.25">
      <c r="A12" s="16" t="s">
        <v>26</v>
      </c>
      <c r="B12" s="16" t="s">
        <v>25</v>
      </c>
      <c r="C12" s="16" t="s">
        <v>28</v>
      </c>
      <c r="D12" s="17">
        <v>22</v>
      </c>
      <c r="E12" s="17">
        <f t="shared" si="4"/>
        <v>1.98</v>
      </c>
      <c r="F12" s="17">
        <f t="shared" si="2"/>
        <v>23.98</v>
      </c>
      <c r="G12" s="16">
        <v>20</v>
      </c>
      <c r="H12" s="17">
        <f t="shared" si="3"/>
        <v>479.6</v>
      </c>
      <c r="I12" s="16"/>
    </row>
    <row r="13" spans="1:9" ht="15.75" x14ac:dyDescent="0.25">
      <c r="A13" s="16" t="s">
        <v>29</v>
      </c>
      <c r="B13" s="16" t="s">
        <v>25</v>
      </c>
      <c r="C13" s="16" t="s">
        <v>71</v>
      </c>
      <c r="D13" s="17">
        <v>20</v>
      </c>
      <c r="E13" s="17">
        <f t="shared" si="4"/>
        <v>1.7999999999999998</v>
      </c>
      <c r="F13" s="17">
        <f t="shared" si="2"/>
        <v>21.8</v>
      </c>
      <c r="G13" s="16">
        <v>4</v>
      </c>
      <c r="H13" s="17">
        <f t="shared" si="3"/>
        <v>87.2</v>
      </c>
      <c r="I13" s="16"/>
    </row>
    <row r="14" spans="1:9" ht="31.5" x14ac:dyDescent="0.25">
      <c r="A14" s="16" t="s">
        <v>30</v>
      </c>
      <c r="B14" s="16" t="s">
        <v>31</v>
      </c>
      <c r="C14" s="16" t="s">
        <v>73</v>
      </c>
      <c r="D14" s="17">
        <v>30000.35</v>
      </c>
      <c r="E14" s="17">
        <v>6416.03</v>
      </c>
      <c r="F14" s="17">
        <f t="shared" si="2"/>
        <v>36416.379999999997</v>
      </c>
      <c r="G14" s="16">
        <v>1</v>
      </c>
      <c r="H14" s="17">
        <f t="shared" si="3"/>
        <v>36416.379999999997</v>
      </c>
      <c r="I14" s="16"/>
    </row>
    <row r="15" spans="1:9" ht="31.5" x14ac:dyDescent="0.25">
      <c r="A15" s="16" t="s">
        <v>33</v>
      </c>
      <c r="B15" s="16" t="s">
        <v>34</v>
      </c>
      <c r="C15" s="16" t="s">
        <v>73</v>
      </c>
      <c r="D15" s="17">
        <v>8015</v>
      </c>
      <c r="E15" s="17">
        <v>801.5</v>
      </c>
      <c r="F15" s="17">
        <f t="shared" si="2"/>
        <v>8816.5</v>
      </c>
      <c r="G15" s="16">
        <v>1</v>
      </c>
      <c r="H15" s="17">
        <f t="shared" si="3"/>
        <v>8816.5</v>
      </c>
      <c r="I15" s="16"/>
    </row>
    <row r="16" spans="1:9" ht="15.75" x14ac:dyDescent="0.25">
      <c r="A16" s="16" t="s">
        <v>35</v>
      </c>
      <c r="B16" s="16" t="s">
        <v>25</v>
      </c>
      <c r="C16" s="16" t="s">
        <v>72</v>
      </c>
      <c r="D16" s="17">
        <v>100</v>
      </c>
      <c r="E16" s="17">
        <v>10</v>
      </c>
      <c r="F16" s="17">
        <f t="shared" si="2"/>
        <v>110</v>
      </c>
      <c r="G16" s="16">
        <v>3</v>
      </c>
      <c r="H16" s="17">
        <f t="shared" si="3"/>
        <v>330</v>
      </c>
      <c r="I16" s="16"/>
    </row>
    <row r="17" spans="1:9" ht="31.5" x14ac:dyDescent="0.25">
      <c r="A17" s="16" t="s">
        <v>37</v>
      </c>
      <c r="B17" s="16" t="s">
        <v>38</v>
      </c>
      <c r="C17" s="16" t="s">
        <v>73</v>
      </c>
      <c r="D17" s="17">
        <v>950</v>
      </c>
      <c r="E17" s="17">
        <v>95</v>
      </c>
      <c r="F17" s="17">
        <f t="shared" si="2"/>
        <v>1045</v>
      </c>
      <c r="G17" s="16">
        <v>10</v>
      </c>
      <c r="H17" s="17">
        <f t="shared" si="3"/>
        <v>10450</v>
      </c>
      <c r="I17" s="16"/>
    </row>
    <row r="18" spans="1:9" ht="31.5" x14ac:dyDescent="0.25">
      <c r="A18" s="16" t="s">
        <v>64</v>
      </c>
      <c r="B18" s="16" t="s">
        <v>45</v>
      </c>
      <c r="C18" s="16" t="s">
        <v>73</v>
      </c>
      <c r="D18" s="17">
        <v>5000</v>
      </c>
      <c r="E18" s="17">
        <v>95</v>
      </c>
      <c r="F18" s="17">
        <f t="shared" si="2"/>
        <v>5095</v>
      </c>
      <c r="G18" s="16">
        <v>1</v>
      </c>
      <c r="H18" s="17">
        <f t="shared" si="3"/>
        <v>5095</v>
      </c>
      <c r="I18" s="16"/>
    </row>
    <row r="19" spans="1:9" ht="31.5" x14ac:dyDescent="0.25">
      <c r="A19" s="16" t="s">
        <v>46</v>
      </c>
      <c r="B19" s="16" t="s">
        <v>43</v>
      </c>
      <c r="C19" s="16" t="s">
        <v>47</v>
      </c>
      <c r="D19" s="17">
        <v>325</v>
      </c>
      <c r="E19" s="17">
        <v>0</v>
      </c>
      <c r="F19" s="17">
        <f t="shared" si="2"/>
        <v>325</v>
      </c>
      <c r="G19" s="16">
        <v>10</v>
      </c>
      <c r="H19" s="17">
        <f t="shared" si="3"/>
        <v>3250</v>
      </c>
      <c r="I19" s="16"/>
    </row>
    <row r="20" spans="1:9" ht="31.5" x14ac:dyDescent="0.25">
      <c r="A20" s="16" t="s">
        <v>48</v>
      </c>
      <c r="B20" s="16" t="s">
        <v>49</v>
      </c>
      <c r="C20" s="16" t="s">
        <v>73</v>
      </c>
      <c r="D20" s="17">
        <v>5695.45</v>
      </c>
      <c r="E20" s="17">
        <f>D20*9%</f>
        <v>512.59050000000002</v>
      </c>
      <c r="F20" s="17">
        <f t="shared" si="2"/>
        <v>6208.0405000000001</v>
      </c>
      <c r="G20" s="16">
        <v>1</v>
      </c>
      <c r="H20" s="17">
        <f t="shared" si="3"/>
        <v>6208.0405000000001</v>
      </c>
      <c r="I20" s="16"/>
    </row>
    <row r="21" spans="1:9" ht="15.75" x14ac:dyDescent="0.25">
      <c r="A21" s="16" t="s">
        <v>52</v>
      </c>
      <c r="B21" s="16" t="s">
        <v>51</v>
      </c>
      <c r="C21" s="16" t="s">
        <v>53</v>
      </c>
      <c r="D21" s="17">
        <v>500</v>
      </c>
      <c r="E21" s="17">
        <f>D21*9%</f>
        <v>45</v>
      </c>
      <c r="F21" s="17">
        <f t="shared" si="2"/>
        <v>545</v>
      </c>
      <c r="G21" s="16">
        <v>1</v>
      </c>
      <c r="H21" s="17">
        <f t="shared" si="3"/>
        <v>545</v>
      </c>
      <c r="I21" s="16"/>
    </row>
    <row r="22" spans="1:9" ht="15.75" x14ac:dyDescent="0.25">
      <c r="A22" s="16" t="s">
        <v>58</v>
      </c>
      <c r="B22" s="16" t="s">
        <v>25</v>
      </c>
      <c r="C22" s="16" t="s">
        <v>53</v>
      </c>
      <c r="D22" s="17">
        <v>1650</v>
      </c>
      <c r="E22" s="17">
        <f>D22*9%</f>
        <v>148.5</v>
      </c>
      <c r="F22" s="17">
        <f t="shared" si="2"/>
        <v>1798.5</v>
      </c>
      <c r="G22" s="16">
        <v>1</v>
      </c>
      <c r="H22" s="17">
        <f t="shared" si="3"/>
        <v>1798.5</v>
      </c>
      <c r="I22" s="16"/>
    </row>
    <row r="23" spans="1:9" x14ac:dyDescent="0.25">
      <c r="A23" s="20"/>
      <c r="B23" s="22"/>
      <c r="C23" s="22"/>
      <c r="D23" s="21"/>
      <c r="E23" s="21"/>
      <c r="F23" s="21"/>
      <c r="G23" s="20"/>
      <c r="H23" s="23">
        <f>SUM(H2:H22)</f>
        <v>218476.56050000002</v>
      </c>
      <c r="I23" s="24" t="s">
        <v>60</v>
      </c>
    </row>
    <row r="24" spans="1:9" ht="63" x14ac:dyDescent="0.25">
      <c r="A24" s="41" t="s">
        <v>59</v>
      </c>
      <c r="B24" s="22"/>
      <c r="C24" s="22"/>
      <c r="D24" s="21"/>
      <c r="E24" s="21"/>
      <c r="F24" s="21"/>
      <c r="G24" s="20"/>
      <c r="H24" s="26">
        <f>H23*0.2</f>
        <v>43695.31210000001</v>
      </c>
      <c r="I24" s="24" t="s">
        <v>56</v>
      </c>
    </row>
    <row r="25" spans="1:9" ht="15.75" x14ac:dyDescent="0.25">
      <c r="A25" s="41"/>
      <c r="B25" s="22"/>
      <c r="C25" s="22"/>
      <c r="D25" s="21"/>
      <c r="E25" s="21"/>
      <c r="F25" s="21"/>
      <c r="G25" s="20"/>
      <c r="H25" s="27">
        <f>SUM(H23:H24)</f>
        <v>262171.8726</v>
      </c>
      <c r="I25" s="28" t="s">
        <v>57</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workbookViewId="0">
      <selection activeCell="B11" sqref="B11"/>
    </sheetView>
  </sheetViews>
  <sheetFormatPr defaultColWidth="21.5703125" defaultRowHeight="15.75" x14ac:dyDescent="0.25"/>
  <cols>
    <col min="1" max="1" width="20.28515625" style="32" customWidth="1"/>
    <col min="2" max="2" width="76.85546875" style="45" customWidth="1"/>
    <col min="3" max="3" width="10.85546875" style="32" customWidth="1"/>
    <col min="4" max="4" width="13" style="32" customWidth="1"/>
    <col min="5" max="5" width="12" style="32" customWidth="1"/>
    <col min="6" max="6" width="12.42578125" style="39" customWidth="1"/>
    <col min="7" max="7" width="7.42578125" style="32" customWidth="1"/>
    <col min="8" max="8" width="12.5703125" style="32" customWidth="1"/>
    <col min="9" max="9" width="19.7109375" style="32" customWidth="1"/>
    <col min="10" max="16384" width="21.5703125" style="32"/>
  </cols>
  <sheetData>
    <row r="1" spans="1:9" x14ac:dyDescent="0.25">
      <c r="A1" s="30" t="s">
        <v>0</v>
      </c>
      <c r="B1" s="42" t="s">
        <v>102</v>
      </c>
      <c r="C1" s="30"/>
      <c r="D1" s="31"/>
      <c r="E1" s="31"/>
      <c r="F1" s="31"/>
      <c r="G1" s="30"/>
      <c r="H1" s="31"/>
      <c r="I1" s="30"/>
    </row>
    <row r="2" spans="1:9" x14ac:dyDescent="0.25">
      <c r="A2" s="16" t="s">
        <v>68</v>
      </c>
      <c r="B2" s="43" t="s">
        <v>97</v>
      </c>
      <c r="C2" s="16"/>
      <c r="D2" s="17"/>
      <c r="E2" s="17"/>
      <c r="F2" s="17"/>
      <c r="G2" s="16"/>
      <c r="H2" s="17"/>
      <c r="I2" s="16"/>
    </row>
    <row r="3" spans="1:9" x14ac:dyDescent="0.25">
      <c r="A3" s="16" t="s">
        <v>62</v>
      </c>
      <c r="B3" s="43" t="s">
        <v>112</v>
      </c>
      <c r="C3" s="16"/>
      <c r="D3" s="17"/>
      <c r="E3" s="17"/>
      <c r="F3" s="17"/>
      <c r="G3" s="16"/>
      <c r="H3" s="17"/>
      <c r="I3" s="16"/>
    </row>
    <row r="4" spans="1:9" ht="31.5" x14ac:dyDescent="0.25">
      <c r="A4" s="16" t="s">
        <v>114</v>
      </c>
      <c r="B4" s="43" t="s">
        <v>105</v>
      </c>
      <c r="C4" s="16"/>
      <c r="D4" s="17"/>
      <c r="E4" s="17"/>
      <c r="F4" s="17"/>
      <c r="G4" s="16"/>
      <c r="H4" s="17"/>
      <c r="I4" s="16"/>
    </row>
    <row r="5" spans="1:9" ht="31.5" x14ac:dyDescent="0.25">
      <c r="A5" s="16" t="s">
        <v>63</v>
      </c>
      <c r="B5" s="43" t="s">
        <v>106</v>
      </c>
      <c r="C5" s="16"/>
      <c r="D5" s="17"/>
      <c r="E5" s="17"/>
      <c r="F5" s="17"/>
      <c r="G5" s="16"/>
      <c r="H5" s="17"/>
      <c r="I5" s="16"/>
    </row>
    <row r="6" spans="1:9" ht="31.5" x14ac:dyDescent="0.25">
      <c r="A6" s="16" t="s">
        <v>88</v>
      </c>
      <c r="B6" s="43" t="s">
        <v>98</v>
      </c>
      <c r="C6" s="16"/>
      <c r="D6" s="17"/>
      <c r="E6" s="17"/>
      <c r="F6" s="17"/>
      <c r="G6" s="16"/>
      <c r="H6" s="17"/>
      <c r="I6" s="16"/>
    </row>
    <row r="7" spans="1:9" x14ac:dyDescent="0.25">
      <c r="A7" s="16" t="s">
        <v>89</v>
      </c>
      <c r="B7" s="43" t="s">
        <v>101</v>
      </c>
      <c r="C7" s="16"/>
      <c r="D7" s="17"/>
      <c r="E7" s="17"/>
      <c r="F7" s="17"/>
      <c r="G7" s="16"/>
      <c r="H7" s="17"/>
      <c r="I7" s="16"/>
    </row>
    <row r="8" spans="1:9" ht="31.5" x14ac:dyDescent="0.25">
      <c r="A8" s="16" t="s">
        <v>90</v>
      </c>
      <c r="B8" s="43" t="s">
        <v>99</v>
      </c>
      <c r="C8" s="16"/>
      <c r="D8" s="17"/>
      <c r="E8" s="17"/>
      <c r="F8" s="17"/>
      <c r="G8" s="16"/>
      <c r="H8" s="17"/>
      <c r="I8" s="16"/>
    </row>
    <row r="9" spans="1:9" ht="31.5" x14ac:dyDescent="0.25">
      <c r="A9" s="16" t="s">
        <v>111</v>
      </c>
      <c r="B9" s="43" t="s">
        <v>113</v>
      </c>
      <c r="C9" s="16"/>
      <c r="D9" s="17"/>
      <c r="E9" s="17"/>
      <c r="F9" s="17"/>
      <c r="G9" s="16"/>
      <c r="H9" s="17"/>
      <c r="I9" s="16"/>
    </row>
    <row r="10" spans="1:9" x14ac:dyDescent="0.25">
      <c r="A10" s="16" t="s">
        <v>91</v>
      </c>
      <c r="B10" s="43" t="s">
        <v>100</v>
      </c>
      <c r="C10" s="16"/>
      <c r="D10" s="17"/>
      <c r="E10" s="17"/>
      <c r="F10" s="17"/>
      <c r="G10" s="16"/>
      <c r="H10" s="17"/>
      <c r="I10" s="16"/>
    </row>
    <row r="11" spans="1:9" ht="20.25" customHeight="1" x14ac:dyDescent="0.25">
      <c r="A11" s="16" t="s">
        <v>92</v>
      </c>
      <c r="B11" s="43" t="s">
        <v>107</v>
      </c>
      <c r="C11" s="16"/>
      <c r="D11" s="17"/>
      <c r="E11" s="17"/>
      <c r="F11" s="17"/>
      <c r="G11" s="16"/>
      <c r="H11" s="17"/>
      <c r="I11" s="18"/>
    </row>
    <row r="12" spans="1:9" x14ac:dyDescent="0.25">
      <c r="A12" s="16" t="s">
        <v>52</v>
      </c>
      <c r="B12" s="43" t="s">
        <v>108</v>
      </c>
      <c r="C12" s="16"/>
      <c r="D12" s="19"/>
      <c r="E12" s="17"/>
      <c r="F12" s="17"/>
      <c r="G12" s="16"/>
      <c r="H12" s="17"/>
      <c r="I12" s="18"/>
    </row>
    <row r="13" spans="1:9" ht="31.5" x14ac:dyDescent="0.25">
      <c r="A13" s="16" t="s">
        <v>93</v>
      </c>
      <c r="B13" s="43" t="s">
        <v>109</v>
      </c>
      <c r="C13" s="16"/>
      <c r="D13" s="19"/>
      <c r="E13" s="19"/>
      <c r="F13" s="17"/>
      <c r="G13" s="16"/>
      <c r="H13" s="17"/>
      <c r="I13" s="18"/>
    </row>
    <row r="14" spans="1:9" ht="31.5" x14ac:dyDescent="0.25">
      <c r="A14" s="16" t="s">
        <v>96</v>
      </c>
      <c r="B14" s="43" t="s">
        <v>110</v>
      </c>
      <c r="C14" s="16"/>
      <c r="D14" s="19"/>
      <c r="E14" s="17"/>
      <c r="F14" s="17"/>
      <c r="G14" s="16"/>
      <c r="H14" s="17"/>
      <c r="I14" s="18"/>
    </row>
    <row r="15" spans="1:9" x14ac:dyDescent="0.25">
      <c r="A15" s="16"/>
      <c r="B15" s="43"/>
      <c r="C15" s="16"/>
      <c r="D15" s="19"/>
      <c r="E15" s="19"/>
      <c r="F15" s="17"/>
      <c r="G15" s="16"/>
      <c r="H15" s="17"/>
      <c r="I15" s="18"/>
    </row>
    <row r="16" spans="1:9" ht="47.25" x14ac:dyDescent="0.25">
      <c r="A16" s="30" t="s">
        <v>103</v>
      </c>
      <c r="B16" s="43" t="s">
        <v>104</v>
      </c>
      <c r="C16" s="16"/>
      <c r="D16" s="19"/>
      <c r="E16" s="19"/>
      <c r="F16" s="17"/>
      <c r="G16" s="16"/>
      <c r="H16" s="17"/>
      <c r="I16" s="18"/>
    </row>
    <row r="17" spans="1:9" x14ac:dyDescent="0.25">
      <c r="A17" s="16"/>
      <c r="B17" s="43"/>
      <c r="C17" s="16"/>
      <c r="D17" s="19"/>
      <c r="E17" s="19"/>
      <c r="F17" s="17"/>
      <c r="G17" s="16"/>
      <c r="H17" s="17"/>
      <c r="I17" s="18"/>
    </row>
    <row r="18" spans="1:9" x14ac:dyDescent="0.25">
      <c r="A18" s="16"/>
      <c r="B18" s="43"/>
      <c r="C18" s="16"/>
      <c r="D18" s="19"/>
      <c r="E18" s="19"/>
      <c r="F18" s="17">
        <f t="shared" ref="F18:F23" si="0">D18+E18</f>
        <v>0</v>
      </c>
      <c r="G18" s="16"/>
      <c r="H18" s="17">
        <f t="shared" ref="H18:H23" si="1">F18*G18</f>
        <v>0</v>
      </c>
      <c r="I18" s="18"/>
    </row>
    <row r="19" spans="1:9" x14ac:dyDescent="0.25">
      <c r="A19" s="16"/>
      <c r="B19" s="43"/>
      <c r="C19" s="16"/>
      <c r="D19" s="19"/>
      <c r="E19" s="19"/>
      <c r="F19" s="17">
        <f t="shared" si="0"/>
        <v>0</v>
      </c>
      <c r="G19" s="16"/>
      <c r="H19" s="17">
        <f t="shared" si="1"/>
        <v>0</v>
      </c>
      <c r="I19" s="18"/>
    </row>
    <row r="20" spans="1:9" x14ac:dyDescent="0.25">
      <c r="A20" s="16"/>
      <c r="B20" s="43"/>
      <c r="C20" s="16"/>
      <c r="D20" s="19"/>
      <c r="E20" s="19"/>
      <c r="F20" s="17">
        <f t="shared" si="0"/>
        <v>0</v>
      </c>
      <c r="G20" s="16"/>
      <c r="H20" s="17">
        <f t="shared" si="1"/>
        <v>0</v>
      </c>
      <c r="I20" s="18"/>
    </row>
    <row r="21" spans="1:9" x14ac:dyDescent="0.25">
      <c r="A21" s="16"/>
      <c r="B21" s="43"/>
      <c r="C21" s="16"/>
      <c r="D21" s="19"/>
      <c r="E21" s="19"/>
      <c r="F21" s="17">
        <f t="shared" si="0"/>
        <v>0</v>
      </c>
      <c r="G21" s="16"/>
      <c r="H21" s="17">
        <f t="shared" si="1"/>
        <v>0</v>
      </c>
      <c r="I21" s="18"/>
    </row>
    <row r="22" spans="1:9" x14ac:dyDescent="0.25">
      <c r="A22" s="16"/>
      <c r="B22" s="43"/>
      <c r="C22" s="16"/>
      <c r="D22" s="19"/>
      <c r="E22" s="19"/>
      <c r="F22" s="17">
        <f t="shared" si="0"/>
        <v>0</v>
      </c>
      <c r="G22" s="16"/>
      <c r="H22" s="17">
        <f t="shared" si="1"/>
        <v>0</v>
      </c>
      <c r="I22" s="18"/>
    </row>
    <row r="23" spans="1:9" x14ac:dyDescent="0.25">
      <c r="A23" s="16"/>
      <c r="B23" s="43"/>
      <c r="C23" s="16"/>
      <c r="D23" s="19"/>
      <c r="E23" s="19"/>
      <c r="F23" s="17">
        <f t="shared" si="0"/>
        <v>0</v>
      </c>
      <c r="G23" s="16"/>
      <c r="H23" s="17">
        <f t="shared" si="1"/>
        <v>0</v>
      </c>
      <c r="I23" s="18"/>
    </row>
    <row r="24" spans="1:9" x14ac:dyDescent="0.25">
      <c r="A24" s="33"/>
      <c r="B24" s="44"/>
      <c r="C24" s="33"/>
      <c r="D24" s="34"/>
      <c r="E24" s="34"/>
      <c r="F24" s="35"/>
      <c r="G24" s="36"/>
      <c r="H24" s="19">
        <f>SUM(H2:H23)</f>
        <v>0</v>
      </c>
      <c r="I24" s="18" t="s">
        <v>60</v>
      </c>
    </row>
    <row r="25" spans="1:9" ht="63" x14ac:dyDescent="0.25">
      <c r="A25" s="25" t="s">
        <v>59</v>
      </c>
      <c r="B25" s="44"/>
      <c r="C25" s="33"/>
      <c r="D25" s="34"/>
      <c r="E25" s="34"/>
      <c r="F25" s="35"/>
      <c r="G25" s="36"/>
      <c r="H25" s="19">
        <f>H24*0.2</f>
        <v>0</v>
      </c>
      <c r="I25" s="18"/>
    </row>
    <row r="26" spans="1:9" x14ac:dyDescent="0.25">
      <c r="A26" s="33"/>
      <c r="B26" s="44"/>
      <c r="C26" s="33"/>
      <c r="D26" s="34"/>
      <c r="E26" s="34"/>
      <c r="F26" s="35"/>
      <c r="G26" s="36"/>
      <c r="H26" s="37">
        <f>SUM(H24:H25)</f>
        <v>0</v>
      </c>
      <c r="I26" s="38" t="s">
        <v>57</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Warialda Memorial Pool</vt:lpstr>
      <vt:lpstr>Warialda Rec Ground Function Ce</vt:lpstr>
      <vt:lpstr>Bingara Sporting Club Change 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Loosemore</dc:creator>
  <cp:lastModifiedBy>Graham Cutmore</cp:lastModifiedBy>
  <cp:lastPrinted>2019-01-07T02:37:37Z</cp:lastPrinted>
  <dcterms:created xsi:type="dcterms:W3CDTF">2018-04-11T01:13:11Z</dcterms:created>
  <dcterms:modified xsi:type="dcterms:W3CDTF">2019-07-15T04:10:53Z</dcterms:modified>
</cp:coreProperties>
</file>